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aydede/Library/CloudStorage/GoogleDrive-olay.dede@gmail.com/My Drive/TopSportsLab/Main/Documentation/Tools and calculators/"/>
    </mc:Choice>
  </mc:AlternateContent>
  <xr:revisionPtr revIDLastSave="0" documentId="13_ncr:1_{31D2A604-D5C5-8A49-8843-61528798299F}" xr6:coauthVersionLast="47" xr6:coauthVersionMax="47" xr10:uidLastSave="{00000000-0000-0000-0000-000000000000}"/>
  <bookViews>
    <workbookView xWindow="34220" yWindow="500" windowWidth="32960" windowHeight="18640" xr2:uid="{AE8DC3F0-3970-D241-8AC2-093C046E4D02}"/>
  </bookViews>
  <sheets>
    <sheet name="Variation" sheetId="12" r:id="rId1"/>
    <sheet name="Training Tags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2" l="1"/>
  <c r="C33" i="12"/>
  <c r="C27" i="12"/>
  <c r="C14" i="12"/>
  <c r="D45" i="12"/>
  <c r="E45" i="12"/>
  <c r="F45" i="12"/>
  <c r="B40" i="12"/>
  <c r="B41" i="12"/>
  <c r="B38" i="12"/>
  <c r="B35" i="12"/>
  <c r="B36" i="12"/>
  <c r="B34" i="12"/>
  <c r="B29" i="12"/>
  <c r="B30" i="12"/>
  <c r="B31" i="12"/>
  <c r="B32" i="12"/>
  <c r="B16" i="12"/>
  <c r="B17" i="12"/>
  <c r="B18" i="12"/>
  <c r="B19" i="12"/>
  <c r="B20" i="12"/>
  <c r="B21" i="12"/>
  <c r="B22" i="12"/>
  <c r="B23" i="12"/>
  <c r="B24" i="12"/>
  <c r="B25" i="12"/>
  <c r="B26" i="12"/>
  <c r="B15" i="12"/>
  <c r="B28" i="12"/>
  <c r="C45" i="12" l="1"/>
  <c r="B44" i="12"/>
  <c r="B43" i="12"/>
  <c r="B39" i="12"/>
  <c r="F13" i="12"/>
  <c r="E13" i="12"/>
  <c r="D13" i="12"/>
  <c r="C13" i="12"/>
  <c r="F12" i="12"/>
  <c r="E12" i="12"/>
  <c r="D12" i="12"/>
  <c r="C12" i="12"/>
  <c r="D33" i="12" l="1"/>
  <c r="E33" i="12"/>
  <c r="F33" i="12"/>
  <c r="E27" i="12" l="1"/>
  <c r="D27" i="12"/>
  <c r="F27" i="12"/>
  <c r="F14" i="12"/>
  <c r="E37" i="12"/>
  <c r="D14" i="12"/>
  <c r="F37" i="12"/>
  <c r="D37" i="12"/>
  <c r="D42" i="12"/>
  <c r="F42" i="12"/>
  <c r="C42" i="12"/>
  <c r="E42" i="12"/>
  <c r="E14" i="12"/>
  <c r="C46" i="12" l="1"/>
  <c r="E46" i="12"/>
  <c r="F46" i="12"/>
  <c r="D46" i="12"/>
  <c r="G46" i="12" l="1"/>
</calcChain>
</file>

<file path=xl/sharedStrings.xml><?xml version="1.0" encoding="utf-8"?>
<sst xmlns="http://schemas.openxmlformats.org/spreadsheetml/2006/main" count="96" uniqueCount="95">
  <si>
    <t>TRAINING VARIATION</t>
  </si>
  <si>
    <t>Referee:</t>
  </si>
  <si>
    <t>Cut-off</t>
  </si>
  <si>
    <t>&gt;= 3</t>
  </si>
  <si>
    <t>&lt; 3</t>
  </si>
  <si>
    <t>Primary aims</t>
  </si>
  <si>
    <t>FIFA Fitness Test AR 75-25</t>
  </si>
  <si>
    <t>FIFA Fitness Test REF 75-25</t>
  </si>
  <si>
    <t>Yo-Yo 15:8</t>
  </si>
  <si>
    <t>Yo-Yo 16:4</t>
  </si>
  <si>
    <t>Yo-Yo 18:2</t>
  </si>
  <si>
    <t>Yo-Yo Dynamic</t>
  </si>
  <si>
    <t>Yo-Yo Max</t>
  </si>
  <si>
    <t>High Intensity Aerobic</t>
  </si>
  <si>
    <t>Agility &amp; Coordination</t>
  </si>
  <si>
    <t>Repeated Sprint Ability</t>
  </si>
  <si>
    <t>Strengthening Program</t>
  </si>
  <si>
    <t>Active Recovery</t>
  </si>
  <si>
    <t>Flexibility</t>
  </si>
  <si>
    <t>Injury Prevention</t>
  </si>
  <si>
    <t>Rehabilitation Program</t>
  </si>
  <si>
    <t>Low Intensity Aerobic</t>
  </si>
  <si>
    <t>Medium Intensity Aerobic</t>
  </si>
  <si>
    <t>Match Preparation</t>
  </si>
  <si>
    <t>Complete Rest</t>
  </si>
  <si>
    <t>Mid-week match? =&gt;</t>
  </si>
  <si>
    <t>TOTAL</t>
  </si>
  <si>
    <t>PASS / FAIL</t>
  </si>
  <si>
    <t>Creation date:</t>
  </si>
  <si>
    <t>Fill in 1 in case referee has more than 1 match in the given period.</t>
  </si>
  <si>
    <t>From:</t>
  </si>
  <si>
    <t>Until and including:</t>
  </si>
  <si>
    <t>Name</t>
  </si>
  <si>
    <t>id</t>
  </si>
  <si>
    <t>Speed sessions</t>
  </si>
  <si>
    <t>title</t>
  </si>
  <si>
    <t>shortcode</t>
  </si>
  <si>
    <t>FIFA Match</t>
  </si>
  <si>
    <t>M-F</t>
  </si>
  <si>
    <t>Confederation Match</t>
  </si>
  <si>
    <t>M-C</t>
  </si>
  <si>
    <t>Domestic Match</t>
  </si>
  <si>
    <t>M-D</t>
  </si>
  <si>
    <t>Fourth Official</t>
  </si>
  <si>
    <t>4th</t>
  </si>
  <si>
    <t>FIFA fitness test</t>
  </si>
  <si>
    <t>FIT</t>
  </si>
  <si>
    <t>SP</t>
  </si>
  <si>
    <t>AG</t>
  </si>
  <si>
    <t>MI</t>
  </si>
  <si>
    <t>LI</t>
  </si>
  <si>
    <t>MP</t>
  </si>
  <si>
    <t>HI</t>
  </si>
  <si>
    <t>AR</t>
  </si>
  <si>
    <t>FLX</t>
  </si>
  <si>
    <t>IP</t>
  </si>
  <si>
    <t>STR</t>
  </si>
  <si>
    <t>REHAB</t>
  </si>
  <si>
    <t>Traveling</t>
  </si>
  <si>
    <t>TRAVEL</t>
  </si>
  <si>
    <t>REST</t>
  </si>
  <si>
    <t>Overnight Stays</t>
  </si>
  <si>
    <t>NIGHTS</t>
  </si>
  <si>
    <t>Travel Time</t>
  </si>
  <si>
    <t>TT</t>
  </si>
  <si>
    <t>Speed endurance</t>
  </si>
  <si>
    <t>SPE</t>
  </si>
  <si>
    <t>Integrated Practical Training</t>
  </si>
  <si>
    <t>IPT</t>
  </si>
  <si>
    <t>YYM</t>
  </si>
  <si>
    <t>YY182</t>
  </si>
  <si>
    <t>YY158</t>
  </si>
  <si>
    <t>YYD</t>
  </si>
  <si>
    <t>Yo-Yo Ariet</t>
  </si>
  <si>
    <t>YYA</t>
  </si>
  <si>
    <t>UEFA Match</t>
  </si>
  <si>
    <t>M-U</t>
  </si>
  <si>
    <t>CAF</t>
  </si>
  <si>
    <t>CONCACAF</t>
  </si>
  <si>
    <t>CONC</t>
  </si>
  <si>
    <t>CONMEBOL</t>
  </si>
  <si>
    <t>CON</t>
  </si>
  <si>
    <t>YY164</t>
  </si>
  <si>
    <t>FFT-REF</t>
  </si>
  <si>
    <t>FFT-AREF</t>
  </si>
  <si>
    <t>RSA</t>
  </si>
  <si>
    <t>UEFA Referee SDS</t>
  </si>
  <si>
    <t>UEFA-SDS</t>
  </si>
  <si>
    <t>I - High Intensity Endurance</t>
  </si>
  <si>
    <t>Tempo Runs</t>
  </si>
  <si>
    <t>II - Speed</t>
  </si>
  <si>
    <t>III - Strength</t>
  </si>
  <si>
    <t>IV - Active Recovery &amp; Rest</t>
  </si>
  <si>
    <t>TR</t>
  </si>
  <si>
    <t>V - Low Intensity Endurance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</si>
</sst>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0" tint="-0.249977111117893"/>
      <name val="Calibri"/>
      <family val="2"/>
      <scheme val="minor"/>
    </font>
    <font>
      <b/>
      <i/>
      <sz val="12"/>
      <color theme="0" tint="-0.249977111117893"/>
      <name val="Calibri"/>
      <family val="2"/>
      <scheme val="minor"/>
    </font>
    <font>
      <i/>
      <sz val="12"/>
      <color theme="0" tint="-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14" fontId="1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0" fillId="5" borderId="5" xfId="0" applyFill="1" applyBorder="1"/>
    <xf numFmtId="0" fontId="0" fillId="5" borderId="6" xfId="0" applyFill="1" applyBorder="1"/>
    <xf numFmtId="0" fontId="0" fillId="5" borderId="9" xfId="0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9" xfId="0" applyFill="1" applyBorder="1"/>
    <xf numFmtId="0" fontId="0" fillId="6" borderId="10" xfId="0" applyFill="1" applyBorder="1"/>
    <xf numFmtId="0" fontId="0" fillId="8" borderId="5" xfId="0" applyFill="1" applyBorder="1"/>
    <xf numFmtId="0" fontId="0" fillId="8" borderId="0" xfId="0" applyFill="1"/>
    <xf numFmtId="0" fontId="0" fillId="8" borderId="9" xfId="0" applyFill="1" applyBorder="1"/>
    <xf numFmtId="0" fontId="0" fillId="8" borderId="12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9" xfId="0" applyFill="1" applyBorder="1"/>
    <xf numFmtId="0" fontId="0" fillId="9" borderId="10" xfId="0" applyFill="1" applyBorder="1"/>
    <xf numFmtId="14" fontId="0" fillId="0" borderId="0" xfId="0" applyNumberFormat="1"/>
    <xf numFmtId="1" fontId="0" fillId="0" borderId="13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11" xfId="0" applyNumberFormat="1" applyBorder="1"/>
    <xf numFmtId="1" fontId="2" fillId="2" borderId="0" xfId="0" applyNumberFormat="1" applyFont="1" applyFill="1"/>
    <xf numFmtId="0" fontId="0" fillId="0" borderId="17" xfId="0" applyBorder="1"/>
    <xf numFmtId="0" fontId="0" fillId="0" borderId="18" xfId="0" applyBorder="1"/>
    <xf numFmtId="0" fontId="0" fillId="9" borderId="13" xfId="0" applyFill="1" applyBorder="1"/>
    <xf numFmtId="0" fontId="1" fillId="9" borderId="4" xfId="0" applyFont="1" applyFill="1" applyBorder="1"/>
    <xf numFmtId="14" fontId="1" fillId="0" borderId="9" xfId="0" applyNumberFormat="1" applyFont="1" applyBorder="1"/>
    <xf numFmtId="14" fontId="1" fillId="0" borderId="20" xfId="0" applyNumberFormat="1" applyFont="1" applyBorder="1"/>
    <xf numFmtId="0" fontId="1" fillId="0" borderId="10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14" fontId="1" fillId="0" borderId="21" xfId="0" applyNumberFormat="1" applyFont="1" applyBorder="1"/>
    <xf numFmtId="0" fontId="1" fillId="3" borderId="15" xfId="0" applyFont="1" applyFill="1" applyBorder="1"/>
    <xf numFmtId="0" fontId="0" fillId="0" borderId="22" xfId="0" applyBorder="1"/>
    <xf numFmtId="22" fontId="0" fillId="0" borderId="0" xfId="0" applyNumberFormat="1"/>
    <xf numFmtId="1" fontId="0" fillId="0" borderId="20" xfId="0" applyNumberFormat="1" applyBorder="1"/>
    <xf numFmtId="1" fontId="0" fillId="0" borderId="23" xfId="0" applyNumberFormat="1" applyBorder="1"/>
    <xf numFmtId="1" fontId="0" fillId="0" borderId="21" xfId="0" applyNumberFormat="1" applyBorder="1"/>
    <xf numFmtId="0" fontId="1" fillId="10" borderId="1" xfId="0" applyFont="1" applyFill="1" applyBorder="1"/>
    <xf numFmtId="0" fontId="1" fillId="10" borderId="4" xfId="0" applyFont="1" applyFill="1" applyBorder="1"/>
    <xf numFmtId="1" fontId="1" fillId="10" borderId="1" xfId="0" applyNumberFormat="1" applyFont="1" applyFill="1" applyBorder="1"/>
    <xf numFmtId="1" fontId="1" fillId="10" borderId="4" xfId="0" applyNumberFormat="1" applyFont="1" applyFill="1" applyBorder="1"/>
    <xf numFmtId="1" fontId="0" fillId="10" borderId="19" xfId="0" applyNumberFormat="1" applyFill="1" applyBorder="1"/>
    <xf numFmtId="0" fontId="1" fillId="8" borderId="1" xfId="0" applyFont="1" applyFill="1" applyBorder="1"/>
    <xf numFmtId="0" fontId="1" fillId="8" borderId="3" xfId="0" applyFont="1" applyFill="1" applyBorder="1"/>
    <xf numFmtId="0" fontId="1" fillId="9" borderId="1" xfId="0" applyFont="1" applyFill="1" applyBorder="1"/>
    <xf numFmtId="0" fontId="1" fillId="9" borderId="2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5" fillId="0" borderId="0" xfId="0" applyFont="1"/>
    <xf numFmtId="0" fontId="1" fillId="0" borderId="20" xfId="0" applyFont="1" applyBorder="1"/>
    <xf numFmtId="0" fontId="0" fillId="0" borderId="21" xfId="0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7" borderId="1" xfId="0" applyFont="1" applyFill="1" applyBorder="1"/>
    <xf numFmtId="0" fontId="1" fillId="7" borderId="2" xfId="0" applyFont="1" applyFill="1" applyBorder="1"/>
    <xf numFmtId="0" fontId="1" fillId="6" borderId="24" xfId="0" applyFont="1" applyFill="1" applyBorder="1"/>
    <xf numFmtId="0" fontId="1" fillId="6" borderId="25" xfId="0" applyFont="1" applyFill="1" applyBorder="1"/>
    <xf numFmtId="1" fontId="0" fillId="0" borderId="5" xfId="0" applyNumberFormat="1" applyBorder="1"/>
    <xf numFmtId="0" fontId="0" fillId="7" borderId="5" xfId="0" applyFill="1" applyBorder="1"/>
    <xf numFmtId="0" fontId="0" fillId="7" borderId="26" xfId="0" applyFill="1" applyBorder="1"/>
    <xf numFmtId="0" fontId="0" fillId="7" borderId="16" xfId="0" applyFill="1" applyBorder="1"/>
    <xf numFmtId="0" fontId="0" fillId="7" borderId="9" xfId="0" applyFill="1" applyBorder="1"/>
    <xf numFmtId="1" fontId="0" fillId="0" borderId="9" xfId="0" applyNumberFormat="1" applyBorder="1"/>
    <xf numFmtId="0" fontId="0" fillId="7" borderId="10" xfId="0" applyFill="1" applyBorder="1"/>
    <xf numFmtId="0" fontId="0" fillId="7" borderId="6" xfId="0" applyFill="1" applyBorder="1"/>
    <xf numFmtId="1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phpmyadmin.topsportslab.com/index.php?token=360e573b8eb0410f271ce3892a961871#usesubform[3]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56</xdr:row>
      <xdr:rowOff>0</xdr:rowOff>
    </xdr:from>
    <xdr:to>
      <xdr:col>3</xdr:col>
      <xdr:colOff>304800</xdr:colOff>
      <xdr:row>57</xdr:row>
      <xdr:rowOff>101600</xdr:rowOff>
    </xdr:to>
    <xdr:sp macro="" textlink="">
      <xdr:nvSpPr>
        <xdr:cNvPr id="2" name="AutoShape 1" descr="Oplope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ADB02D-352B-724D-A76C-9C881640777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304800</xdr:colOff>
      <xdr:row>57</xdr:row>
      <xdr:rowOff>101600</xdr:rowOff>
    </xdr:to>
    <xdr:sp macro="" textlink="">
      <xdr:nvSpPr>
        <xdr:cNvPr id="3" name="AutoShape 2" descr="Oplope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23CC25-E700-4D4F-A54D-DCB01098114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51749-0884-3C4D-AF3C-9B38D9F00BD0}">
  <dimension ref="A2:L64"/>
  <sheetViews>
    <sheetView tabSelected="1" topLeftCell="A15" zoomScale="118" zoomScaleNormal="118" workbookViewId="0">
      <selection activeCell="M34" sqref="M34"/>
    </sheetView>
  </sheetViews>
  <sheetFormatPr baseColWidth="10" defaultColWidth="10.6640625" defaultRowHeight="16" x14ac:dyDescent="0.2"/>
  <cols>
    <col min="1" max="1" width="11.83203125" bestFit="1" customWidth="1"/>
    <col min="2" max="2" width="24.1640625" bestFit="1" customWidth="1"/>
    <col min="3" max="3" width="12.6640625" bestFit="1" customWidth="1"/>
    <col min="4" max="4" width="10.83203125" bestFit="1" customWidth="1"/>
    <col min="5" max="6" width="10.33203125" bestFit="1" customWidth="1"/>
    <col min="7" max="7" width="6.1640625" customWidth="1"/>
  </cols>
  <sheetData>
    <row r="2" spans="1:12" x14ac:dyDescent="0.2">
      <c r="B2" t="s">
        <v>0</v>
      </c>
      <c r="C2" s="3" t="s">
        <v>2</v>
      </c>
      <c r="D2" s="31">
        <v>4</v>
      </c>
      <c r="E2" s="4" t="s">
        <v>3</v>
      </c>
      <c r="F2" s="5" t="s">
        <v>4</v>
      </c>
    </row>
    <row r="4" spans="1:12" x14ac:dyDescent="0.2">
      <c r="C4" s="1" t="s">
        <v>1</v>
      </c>
      <c r="D4" s="2" t="s">
        <v>32</v>
      </c>
    </row>
    <row r="5" spans="1:12" x14ac:dyDescent="0.2">
      <c r="C5" s="1" t="s">
        <v>28</v>
      </c>
      <c r="D5" s="6">
        <v>45075</v>
      </c>
      <c r="E5" s="26"/>
    </row>
    <row r="6" spans="1:12" x14ac:dyDescent="0.2">
      <c r="C6" s="1"/>
      <c r="D6" s="6"/>
    </row>
    <row r="7" spans="1:12" x14ac:dyDescent="0.2">
      <c r="C7" s="7"/>
      <c r="D7" s="8"/>
      <c r="E7" s="7"/>
    </row>
    <row r="8" spans="1:12" x14ac:dyDescent="0.2">
      <c r="C8" s="7"/>
      <c r="D8" s="8"/>
      <c r="E8" s="7"/>
    </row>
    <row r="9" spans="1:12" x14ac:dyDescent="0.2">
      <c r="C9" s="9"/>
      <c r="D9" s="10"/>
      <c r="E9" s="10"/>
    </row>
    <row r="11" spans="1:12" x14ac:dyDescent="0.2">
      <c r="A11" s="56" t="s">
        <v>25</v>
      </c>
      <c r="B11" s="57"/>
      <c r="C11" s="27">
        <v>0</v>
      </c>
      <c r="D11" s="27">
        <v>0</v>
      </c>
      <c r="E11" s="27">
        <v>0</v>
      </c>
      <c r="F11" s="27">
        <v>0</v>
      </c>
      <c r="G11" s="58" t="s">
        <v>29</v>
      </c>
      <c r="H11" s="58"/>
      <c r="I11" s="58"/>
      <c r="J11" s="58"/>
      <c r="K11" s="58"/>
      <c r="L11" s="58"/>
    </row>
    <row r="12" spans="1:12" x14ac:dyDescent="0.2">
      <c r="A12" s="59" t="s">
        <v>5</v>
      </c>
      <c r="B12" s="39" t="s">
        <v>30</v>
      </c>
      <c r="C12" s="37">
        <f>D5-28</f>
        <v>45047</v>
      </c>
      <c r="D12" s="37">
        <f>D5-21</f>
        <v>45054</v>
      </c>
      <c r="E12" s="37">
        <f>D5-14</f>
        <v>45061</v>
      </c>
      <c r="F12" s="37">
        <f>D5-7</f>
        <v>45068</v>
      </c>
    </row>
    <row r="13" spans="1:12" ht="17" thickBot="1" x14ac:dyDescent="0.25">
      <c r="A13" s="60"/>
      <c r="B13" s="38" t="s">
        <v>31</v>
      </c>
      <c r="C13" s="36">
        <f>D5-22</f>
        <v>45053</v>
      </c>
      <c r="D13" s="36">
        <f>D5-15</f>
        <v>45060</v>
      </c>
      <c r="E13" s="36">
        <f>D5-8</f>
        <v>45067</v>
      </c>
      <c r="F13" s="40">
        <f>D5-1</f>
        <v>45074</v>
      </c>
    </row>
    <row r="14" spans="1:12" ht="17" thickTop="1" x14ac:dyDescent="0.2">
      <c r="A14" s="61" t="s">
        <v>88</v>
      </c>
      <c r="B14" s="62"/>
      <c r="C14" s="47">
        <f>IF(COUNTIF(C15:C26,"&gt;0") = 0,0,1)</f>
        <v>0</v>
      </c>
      <c r="D14" s="47">
        <f>IF(COUNTIF(D15:D26,"&gt;0") = 0,0,1)</f>
        <v>0</v>
      </c>
      <c r="E14" s="47">
        <f>IF(COUNTIF(E15:E26,"&gt;0") = 0,0,1)</f>
        <v>0</v>
      </c>
      <c r="F14" s="48">
        <f>IF(COUNTIF(F15:F26,"&gt;0") = 0,0,1)</f>
        <v>0</v>
      </c>
    </row>
    <row r="15" spans="1:12" x14ac:dyDescent="0.2">
      <c r="A15" s="11">
        <v>5</v>
      </c>
      <c r="B15" s="12" t="str">
        <f>VLOOKUP(A15,'Training Tags'!$A$2:$C$40,2)</f>
        <v>FIFA fitness test</v>
      </c>
      <c r="C15" s="29">
        <v>0</v>
      </c>
      <c r="D15" s="29">
        <v>0</v>
      </c>
      <c r="E15" s="29">
        <v>0</v>
      </c>
      <c r="F15" s="29">
        <v>0</v>
      </c>
    </row>
    <row r="16" spans="1:12" x14ac:dyDescent="0.2">
      <c r="A16" s="11">
        <v>39</v>
      </c>
      <c r="B16" s="12" t="str">
        <f>VLOOKUP(A16,'Training Tags'!$A$2:$C$40,2)</f>
        <v>FIFA Fitness Test AR 75-25</v>
      </c>
      <c r="C16" s="29">
        <v>0</v>
      </c>
      <c r="D16" s="29">
        <v>0</v>
      </c>
      <c r="E16" s="29">
        <v>0</v>
      </c>
      <c r="F16" s="29">
        <v>0</v>
      </c>
    </row>
    <row r="17" spans="1:6" x14ac:dyDescent="0.2">
      <c r="A17" s="11">
        <v>38</v>
      </c>
      <c r="B17" s="12" t="str">
        <f>VLOOKUP(A17,'Training Tags'!$A$2:$C$40,2)</f>
        <v>FIFA Fitness Test REF 75-25</v>
      </c>
      <c r="C17" s="29">
        <v>0</v>
      </c>
      <c r="D17" s="29">
        <v>0</v>
      </c>
      <c r="E17" s="29">
        <v>0</v>
      </c>
      <c r="F17" s="29">
        <v>0</v>
      </c>
    </row>
    <row r="18" spans="1:6" x14ac:dyDescent="0.2">
      <c r="A18" s="11">
        <v>12</v>
      </c>
      <c r="B18" s="12" t="str">
        <f>VLOOKUP(A18,'Training Tags'!$A$2:$C$40,2)</f>
        <v>High Intensity Aerobic</v>
      </c>
      <c r="C18" s="29">
        <v>0</v>
      </c>
      <c r="D18" s="29">
        <v>0</v>
      </c>
      <c r="E18" s="29">
        <v>0</v>
      </c>
      <c r="F18" s="29">
        <v>0</v>
      </c>
    </row>
    <row r="19" spans="1:6" x14ac:dyDescent="0.2">
      <c r="A19" s="11">
        <v>28</v>
      </c>
      <c r="B19" s="12" t="str">
        <f>VLOOKUP(A19,'Training Tags'!$A$2:$C$40,2)</f>
        <v>Yo-Yo 15:8</v>
      </c>
      <c r="C19" s="29">
        <v>0</v>
      </c>
      <c r="D19" s="29">
        <v>0</v>
      </c>
      <c r="E19" s="29">
        <v>0</v>
      </c>
      <c r="F19" s="29">
        <v>0</v>
      </c>
    </row>
    <row r="20" spans="1:6" x14ac:dyDescent="0.2">
      <c r="A20" s="11">
        <v>37</v>
      </c>
      <c r="B20" s="12" t="str">
        <f>VLOOKUP(A20,'Training Tags'!$A$2:$C$40,2)</f>
        <v>Yo-Yo 16:4</v>
      </c>
      <c r="C20" s="29">
        <v>0</v>
      </c>
      <c r="D20" s="29">
        <v>0</v>
      </c>
      <c r="E20" s="29">
        <v>0</v>
      </c>
      <c r="F20" s="29">
        <v>0</v>
      </c>
    </row>
    <row r="21" spans="1:6" x14ac:dyDescent="0.2">
      <c r="A21" s="11">
        <v>27</v>
      </c>
      <c r="B21" s="12" t="str">
        <f>VLOOKUP(A21,'Training Tags'!$A$2:$C$40,2)</f>
        <v>Yo-Yo 18:2</v>
      </c>
      <c r="C21" s="29">
        <v>0</v>
      </c>
      <c r="D21" s="29">
        <v>0</v>
      </c>
      <c r="E21" s="29">
        <v>0</v>
      </c>
      <c r="F21" s="29">
        <v>0</v>
      </c>
    </row>
    <row r="22" spans="1:6" x14ac:dyDescent="0.2">
      <c r="A22" s="11">
        <v>32</v>
      </c>
      <c r="B22" s="12" t="str">
        <f>VLOOKUP(A22,'Training Tags'!$A$2:$C$40,2)</f>
        <v>Yo-Yo Ariet</v>
      </c>
      <c r="C22" s="29">
        <v>0</v>
      </c>
      <c r="D22" s="29">
        <v>0</v>
      </c>
      <c r="E22" s="29">
        <v>0</v>
      </c>
      <c r="F22" s="29">
        <v>0</v>
      </c>
    </row>
    <row r="23" spans="1:6" x14ac:dyDescent="0.2">
      <c r="A23" s="11">
        <v>29</v>
      </c>
      <c r="B23" s="12" t="str">
        <f>VLOOKUP(A23,'Training Tags'!$A$2:$C$40,2)</f>
        <v>Yo-Yo Dynamic</v>
      </c>
      <c r="C23" s="29">
        <v>0</v>
      </c>
      <c r="D23" s="29">
        <v>0</v>
      </c>
      <c r="E23" s="29">
        <v>0</v>
      </c>
      <c r="F23" s="29">
        <v>0</v>
      </c>
    </row>
    <row r="24" spans="1:6" x14ac:dyDescent="0.2">
      <c r="A24" s="11">
        <v>26</v>
      </c>
      <c r="B24" s="12" t="str">
        <f>VLOOKUP(A24,'Training Tags'!$A$2:$C$40,2)</f>
        <v>Yo-Yo Max</v>
      </c>
      <c r="C24" s="29">
        <v>0</v>
      </c>
      <c r="D24" s="29">
        <v>0</v>
      </c>
      <c r="E24" s="29">
        <v>0</v>
      </c>
      <c r="F24" s="29">
        <v>0</v>
      </c>
    </row>
    <row r="25" spans="1:6" x14ac:dyDescent="0.2">
      <c r="A25" s="11">
        <v>41</v>
      </c>
      <c r="B25" s="12" t="str">
        <f>VLOOKUP(A25,'Training Tags'!$A$2:$C$40,2)</f>
        <v>UEFA Referee SDS</v>
      </c>
      <c r="C25" s="29">
        <v>0</v>
      </c>
      <c r="D25" s="29">
        <v>0</v>
      </c>
      <c r="E25" s="29">
        <v>0</v>
      </c>
      <c r="F25" s="29">
        <v>0</v>
      </c>
    </row>
    <row r="26" spans="1:6" ht="17" thickBot="1" x14ac:dyDescent="0.25">
      <c r="A26" s="13">
        <v>42</v>
      </c>
      <c r="B26" s="12" t="str">
        <f>VLOOKUP(A26,'Training Tags'!$A$2:$C$40,2)</f>
        <v>Tempo Runs</v>
      </c>
      <c r="C26" s="30">
        <v>0</v>
      </c>
      <c r="D26" s="30">
        <v>0</v>
      </c>
      <c r="E26" s="30">
        <v>0</v>
      </c>
      <c r="F26" s="30">
        <v>0</v>
      </c>
    </row>
    <row r="27" spans="1:6" ht="17" thickTop="1" x14ac:dyDescent="0.2">
      <c r="A27" s="65" t="s">
        <v>90</v>
      </c>
      <c r="B27" s="66"/>
      <c r="C27" s="49">
        <f>IF(COUNTIF(C28:C32,"&gt;0") = 0,0,1)</f>
        <v>0</v>
      </c>
      <c r="D27" s="49">
        <f t="shared" ref="D27:F27" si="0">IF(COUNTIF(D28:D32,"&gt;0") = 0,0,1)</f>
        <v>0</v>
      </c>
      <c r="E27" s="49">
        <f t="shared" si="0"/>
        <v>0</v>
      </c>
      <c r="F27" s="49">
        <f t="shared" si="0"/>
        <v>0</v>
      </c>
    </row>
    <row r="28" spans="1:6" x14ac:dyDescent="0.2">
      <c r="A28" s="14">
        <v>7</v>
      </c>
      <c r="B28" s="15" t="str">
        <f>VLOOKUP(A28,'Training Tags'!$A$2:$C$37,2)</f>
        <v>Agility &amp; Coordination</v>
      </c>
      <c r="C28" s="44">
        <v>0</v>
      </c>
      <c r="D28" s="44">
        <v>0</v>
      </c>
      <c r="E28" s="44">
        <v>0</v>
      </c>
      <c r="F28" s="28">
        <v>0</v>
      </c>
    </row>
    <row r="29" spans="1:6" x14ac:dyDescent="0.2">
      <c r="A29" s="14">
        <v>6</v>
      </c>
      <c r="B29" s="15" t="str">
        <f>VLOOKUP(A29,'Training Tags'!$A$2:$C$37,2)</f>
        <v>Speed sessions</v>
      </c>
      <c r="C29" s="45">
        <v>0</v>
      </c>
      <c r="D29" s="45">
        <v>0</v>
      </c>
      <c r="E29" s="45">
        <v>0</v>
      </c>
      <c r="F29" s="29">
        <v>0</v>
      </c>
    </row>
    <row r="30" spans="1:6" x14ac:dyDescent="0.2">
      <c r="A30" s="14">
        <v>24</v>
      </c>
      <c r="B30" s="15" t="str">
        <f>VLOOKUP(A30,'Training Tags'!$A$2:$C$37,2)</f>
        <v>Speed endurance</v>
      </c>
      <c r="C30" s="45">
        <v>0</v>
      </c>
      <c r="D30" s="45">
        <v>0</v>
      </c>
      <c r="E30" s="45">
        <v>0</v>
      </c>
      <c r="F30" s="29">
        <v>0</v>
      </c>
    </row>
    <row r="31" spans="1:6" x14ac:dyDescent="0.2">
      <c r="A31" s="14">
        <v>40</v>
      </c>
      <c r="B31" s="15" t="str">
        <f>VLOOKUP(A31,'Training Tags'!$A$2:$C$37,2)</f>
        <v>Repeated Sprint Ability</v>
      </c>
      <c r="C31" s="45">
        <v>0</v>
      </c>
      <c r="D31" s="45">
        <v>0</v>
      </c>
      <c r="E31" s="45">
        <v>0</v>
      </c>
      <c r="F31" s="29">
        <v>0</v>
      </c>
    </row>
    <row r="32" spans="1:6" ht="17" thickBot="1" x14ac:dyDescent="0.25">
      <c r="A32" s="16">
        <v>11</v>
      </c>
      <c r="B32" s="17" t="str">
        <f>VLOOKUP(A32,'Training Tags'!$A$2:$C$37,2)</f>
        <v>Match Preparation</v>
      </c>
      <c r="C32" s="46">
        <v>0</v>
      </c>
      <c r="D32" s="46">
        <v>0</v>
      </c>
      <c r="E32" s="46">
        <v>0</v>
      </c>
      <c r="F32" s="30">
        <v>0</v>
      </c>
    </row>
    <row r="33" spans="1:7" ht="17" thickTop="1" x14ac:dyDescent="0.2">
      <c r="A33" s="63" t="s">
        <v>91</v>
      </c>
      <c r="B33" s="64"/>
      <c r="C33" s="49">
        <f>IF(COUNTIF(C34:C36,"&gt;0") = 0,0,1)</f>
        <v>0</v>
      </c>
      <c r="D33" s="49">
        <f t="shared" ref="D33:F33" si="1">IF(COUNTIF(D34:D36,"&gt;0") = 0,0,1)</f>
        <v>0</v>
      </c>
      <c r="E33" s="49">
        <f t="shared" si="1"/>
        <v>0</v>
      </c>
      <c r="F33" s="49">
        <f t="shared" si="1"/>
        <v>0</v>
      </c>
    </row>
    <row r="34" spans="1:7" x14ac:dyDescent="0.2">
      <c r="A34" s="69">
        <v>16</v>
      </c>
      <c r="B34" s="70" t="str">
        <f>VLOOKUP(A34,'Training Tags'!$A$2:$C$37,2)</f>
        <v>Strengthening Program</v>
      </c>
      <c r="C34" s="28">
        <v>0</v>
      </c>
      <c r="D34" s="28">
        <v>0</v>
      </c>
      <c r="E34" s="28">
        <v>0</v>
      </c>
      <c r="F34" s="28">
        <v>0</v>
      </c>
    </row>
    <row r="35" spans="1:7" x14ac:dyDescent="0.2">
      <c r="A35" s="68">
        <v>15</v>
      </c>
      <c r="B35" s="74" t="str">
        <f>VLOOKUP(A35,'Training Tags'!$A$2:$C$37,2)</f>
        <v>Injury Prevention</v>
      </c>
      <c r="C35" s="67">
        <v>0</v>
      </c>
      <c r="D35" s="67">
        <v>0</v>
      </c>
      <c r="E35" s="67">
        <v>0</v>
      </c>
      <c r="F35" s="67">
        <v>0</v>
      </c>
    </row>
    <row r="36" spans="1:7" ht="17" thickBot="1" x14ac:dyDescent="0.25">
      <c r="A36" s="71">
        <v>17</v>
      </c>
      <c r="B36" s="73" t="str">
        <f>VLOOKUP(A36,'Training Tags'!$A$2:$C$37,2)</f>
        <v>Rehabilitation Program</v>
      </c>
      <c r="C36" s="72">
        <v>0</v>
      </c>
      <c r="D36" s="72">
        <v>0</v>
      </c>
      <c r="E36" s="72">
        <v>0</v>
      </c>
      <c r="F36" s="72">
        <v>0</v>
      </c>
    </row>
    <row r="37" spans="1:7" ht="17" thickTop="1" x14ac:dyDescent="0.2">
      <c r="A37" s="52" t="s">
        <v>92</v>
      </c>
      <c r="B37" s="53"/>
      <c r="C37" s="49">
        <f>IF(COUNTIF(C38:C41,"&gt;0") = 0,0,1)</f>
        <v>0</v>
      </c>
      <c r="D37" s="49">
        <f t="shared" ref="D37:F37" si="2">IF(COUNTIF(D38:D41,"&gt;0") = 0,0,1)</f>
        <v>0</v>
      </c>
      <c r="E37" s="49">
        <f t="shared" si="2"/>
        <v>0</v>
      </c>
      <c r="F37" s="50">
        <f t="shared" si="2"/>
        <v>0</v>
      </c>
    </row>
    <row r="38" spans="1:7" x14ac:dyDescent="0.2">
      <c r="A38" s="18">
        <v>14</v>
      </c>
      <c r="B38" s="19" t="str">
        <f>VLOOKUP(A38,'Training Tags'!$A$2:$C$37,2)</f>
        <v>Flexibility</v>
      </c>
      <c r="C38" s="28">
        <v>0</v>
      </c>
      <c r="D38" s="28">
        <v>0</v>
      </c>
      <c r="E38" s="28">
        <v>0</v>
      </c>
      <c r="F38" s="28">
        <v>0</v>
      </c>
      <c r="G38" s="75"/>
    </row>
    <row r="39" spans="1:7" x14ac:dyDescent="0.2">
      <c r="A39" s="18">
        <v>13</v>
      </c>
      <c r="B39" s="19" t="str">
        <f>VLOOKUP(A39,'Training Tags'!$A$2:$C$37,2)</f>
        <v>Active Recovery</v>
      </c>
      <c r="C39" s="29">
        <v>0</v>
      </c>
      <c r="D39" s="29">
        <v>0</v>
      </c>
      <c r="E39" s="29">
        <v>0</v>
      </c>
      <c r="F39" s="29">
        <v>0</v>
      </c>
    </row>
    <row r="40" spans="1:7" x14ac:dyDescent="0.2">
      <c r="A40" s="18">
        <v>10</v>
      </c>
      <c r="B40" s="19" t="str">
        <f>VLOOKUP(A40,'Training Tags'!$A$2:$C$37,2)</f>
        <v>Low Intensity Aerobic</v>
      </c>
      <c r="C40" s="29">
        <v>0</v>
      </c>
      <c r="D40" s="29">
        <v>0</v>
      </c>
      <c r="E40" s="29">
        <v>0</v>
      </c>
      <c r="F40" s="29">
        <v>0</v>
      </c>
    </row>
    <row r="41" spans="1:7" ht="17" thickBot="1" x14ac:dyDescent="0.25">
      <c r="A41" s="20">
        <v>19</v>
      </c>
      <c r="B41" s="21" t="str">
        <f>VLOOKUP(A41,'Training Tags'!$A$2:$C$37,2)</f>
        <v>Complete Rest</v>
      </c>
      <c r="C41" s="30">
        <v>0</v>
      </c>
      <c r="D41" s="30">
        <v>0</v>
      </c>
      <c r="E41" s="30">
        <v>0</v>
      </c>
      <c r="F41" s="30">
        <v>0</v>
      </c>
    </row>
    <row r="42" spans="1:7" ht="17" thickTop="1" x14ac:dyDescent="0.2">
      <c r="A42" s="54" t="s">
        <v>94</v>
      </c>
      <c r="B42" s="55"/>
      <c r="C42" s="49">
        <f>IF(COUNTIF(C43:C44,"&gt;0") = 0,0,1)</f>
        <v>0</v>
      </c>
      <c r="D42" s="49">
        <f>IF(COUNTIF(D43:D44,"&gt;0") = 0,0,1)</f>
        <v>0</v>
      </c>
      <c r="E42" s="49">
        <f>IF(COUNTIF(E43:E44,"&gt;0") = 0,0,1)</f>
        <v>0</v>
      </c>
      <c r="F42" s="50">
        <f>IF(COUNTIF(F43:F44,"&gt;0") = 0,0,1)</f>
        <v>0</v>
      </c>
    </row>
    <row r="43" spans="1:7" x14ac:dyDescent="0.2">
      <c r="A43" s="22">
        <v>9</v>
      </c>
      <c r="B43" s="23" t="str">
        <f>VLOOKUP(A43,'Training Tags'!$A$2:$C$37,2)</f>
        <v>Medium Intensity Aerobic</v>
      </c>
      <c r="C43" s="28">
        <v>0</v>
      </c>
      <c r="D43" s="28">
        <v>0</v>
      </c>
      <c r="E43" s="28">
        <v>0</v>
      </c>
      <c r="F43" s="28">
        <v>0</v>
      </c>
    </row>
    <row r="44" spans="1:7" ht="17" thickBot="1" x14ac:dyDescent="0.25">
      <c r="A44" s="24">
        <v>25</v>
      </c>
      <c r="B44" s="25" t="str">
        <f>VLOOKUP(A44,'Training Tags'!$A$2:$C$37,2)</f>
        <v>Integrated Practical Training</v>
      </c>
      <c r="C44" s="30">
        <v>0</v>
      </c>
      <c r="D44" s="30">
        <v>0</v>
      </c>
      <c r="E44" s="30">
        <v>0</v>
      </c>
      <c r="F44" s="30">
        <v>0</v>
      </c>
    </row>
    <row r="45" spans="1:7" ht="17" thickTop="1" x14ac:dyDescent="0.2">
      <c r="B45" s="34" t="s">
        <v>26</v>
      </c>
      <c r="C45" s="51">
        <f>SUM(C42,C37,C33,C27,C14)</f>
        <v>0</v>
      </c>
      <c r="D45" s="51">
        <f t="shared" ref="D45:F45" si="3">SUM(D42,D37,D33,D27,D14)</f>
        <v>0</v>
      </c>
      <c r="E45" s="51">
        <f t="shared" si="3"/>
        <v>0</v>
      </c>
      <c r="F45" s="51">
        <f t="shared" si="3"/>
        <v>0</v>
      </c>
    </row>
    <row r="46" spans="1:7" x14ac:dyDescent="0.2">
      <c r="B46" s="35" t="s">
        <v>27</v>
      </c>
      <c r="C46" s="32" t="str">
        <f>IF(C45&lt;(5-C11),"FAIL","PASS")</f>
        <v>FAIL</v>
      </c>
      <c r="D46" s="33" t="str">
        <f>IF(D45&lt;(5-D11),"FAIL","PASS")</f>
        <v>FAIL</v>
      </c>
      <c r="E46" s="33" t="str">
        <f>IF(E45&lt;(5-E11),"FAIL","PASS")</f>
        <v>FAIL</v>
      </c>
      <c r="F46" s="42" t="str">
        <f>IF(F45&lt;(5-F11),"FAIL","PASS")</f>
        <v>FAIL</v>
      </c>
      <c r="G46" s="41">
        <f>COUNTIF(C46:F46,"PASS")</f>
        <v>0</v>
      </c>
    </row>
    <row r="53" spans="4:7" x14ac:dyDescent="0.2">
      <c r="D53" s="43"/>
      <c r="G53" s="43"/>
    </row>
    <row r="54" spans="4:7" x14ac:dyDescent="0.2">
      <c r="D54" s="43"/>
      <c r="G54" s="43"/>
    </row>
    <row r="55" spans="4:7" x14ac:dyDescent="0.2">
      <c r="D55" s="43"/>
      <c r="G55" s="43"/>
    </row>
    <row r="56" spans="4:7" x14ac:dyDescent="0.2">
      <c r="D56" s="43"/>
      <c r="G56" s="43"/>
    </row>
    <row r="57" spans="4:7" x14ac:dyDescent="0.2">
      <c r="D57" s="43"/>
      <c r="G57" s="43"/>
    </row>
    <row r="58" spans="4:7" x14ac:dyDescent="0.2">
      <c r="D58" s="43"/>
      <c r="G58" s="43"/>
    </row>
    <row r="59" spans="4:7" x14ac:dyDescent="0.2">
      <c r="D59" s="43"/>
      <c r="G59" s="43"/>
    </row>
    <row r="60" spans="4:7" x14ac:dyDescent="0.2">
      <c r="D60" s="43"/>
      <c r="G60" s="43"/>
    </row>
    <row r="61" spans="4:7" x14ac:dyDescent="0.2">
      <c r="D61" s="43"/>
      <c r="G61" s="43"/>
    </row>
    <row r="62" spans="4:7" x14ac:dyDescent="0.2">
      <c r="D62" s="43"/>
    </row>
    <row r="63" spans="4:7" x14ac:dyDescent="0.2">
      <c r="D63" s="43"/>
    </row>
    <row r="64" spans="4:7" x14ac:dyDescent="0.2">
      <c r="D64" s="43"/>
    </row>
  </sheetData>
  <mergeCells count="8">
    <mergeCell ref="A37:B37"/>
    <mergeCell ref="A42:B42"/>
    <mergeCell ref="A11:B11"/>
    <mergeCell ref="G11:L11"/>
    <mergeCell ref="A12:A13"/>
    <mergeCell ref="A14:B14"/>
    <mergeCell ref="A27:B27"/>
    <mergeCell ref="A33:B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DE2BA-C2B8-1D4F-AAAC-13C2BF36486C}">
  <dimension ref="A1:C38"/>
  <sheetViews>
    <sheetView workbookViewId="0">
      <selection activeCell="B23" sqref="B23"/>
    </sheetView>
  </sheetViews>
  <sheetFormatPr baseColWidth="10" defaultColWidth="10.6640625" defaultRowHeight="16" x14ac:dyDescent="0.2"/>
  <cols>
    <col min="1" max="1" width="3.1640625" bestFit="1" customWidth="1"/>
    <col min="2" max="2" width="24.1640625" bestFit="1" customWidth="1"/>
    <col min="3" max="3" width="9.1640625" bestFit="1" customWidth="1"/>
  </cols>
  <sheetData>
    <row r="1" spans="1:3" x14ac:dyDescent="0.2">
      <c r="A1" s="1" t="s">
        <v>33</v>
      </c>
      <c r="B1" s="1" t="s">
        <v>35</v>
      </c>
      <c r="C1" s="1" t="s">
        <v>36</v>
      </c>
    </row>
    <row r="2" spans="1:3" x14ac:dyDescent="0.2">
      <c r="A2">
        <v>1</v>
      </c>
      <c r="B2" t="s">
        <v>37</v>
      </c>
      <c r="C2" t="s">
        <v>38</v>
      </c>
    </row>
    <row r="3" spans="1:3" x14ac:dyDescent="0.2">
      <c r="A3">
        <v>2</v>
      </c>
      <c r="B3" t="s">
        <v>39</v>
      </c>
      <c r="C3" t="s">
        <v>40</v>
      </c>
    </row>
    <row r="4" spans="1:3" x14ac:dyDescent="0.2">
      <c r="A4">
        <v>3</v>
      </c>
      <c r="B4" t="s">
        <v>41</v>
      </c>
      <c r="C4" t="s">
        <v>42</v>
      </c>
    </row>
    <row r="5" spans="1:3" x14ac:dyDescent="0.2">
      <c r="A5">
        <v>4</v>
      </c>
      <c r="B5" t="s">
        <v>43</v>
      </c>
      <c r="C5" t="s">
        <v>44</v>
      </c>
    </row>
    <row r="6" spans="1:3" x14ac:dyDescent="0.2">
      <c r="A6">
        <v>5</v>
      </c>
      <c r="B6" t="s">
        <v>45</v>
      </c>
      <c r="C6" t="s">
        <v>46</v>
      </c>
    </row>
    <row r="7" spans="1:3" x14ac:dyDescent="0.2">
      <c r="A7">
        <v>6</v>
      </c>
      <c r="B7" t="s">
        <v>34</v>
      </c>
      <c r="C7" t="s">
        <v>47</v>
      </c>
    </row>
    <row r="8" spans="1:3" x14ac:dyDescent="0.2">
      <c r="A8">
        <v>7</v>
      </c>
      <c r="B8" t="s">
        <v>14</v>
      </c>
      <c r="C8" t="s">
        <v>48</v>
      </c>
    </row>
    <row r="9" spans="1:3" x14ac:dyDescent="0.2">
      <c r="A9">
        <v>9</v>
      </c>
      <c r="B9" t="s">
        <v>22</v>
      </c>
      <c r="C9" t="s">
        <v>49</v>
      </c>
    </row>
    <row r="10" spans="1:3" x14ac:dyDescent="0.2">
      <c r="A10">
        <v>10</v>
      </c>
      <c r="B10" t="s">
        <v>21</v>
      </c>
      <c r="C10" t="s">
        <v>50</v>
      </c>
    </row>
    <row r="11" spans="1:3" x14ac:dyDescent="0.2">
      <c r="A11">
        <v>11</v>
      </c>
      <c r="B11" t="s">
        <v>23</v>
      </c>
      <c r="C11" t="s">
        <v>51</v>
      </c>
    </row>
    <row r="12" spans="1:3" x14ac:dyDescent="0.2">
      <c r="A12">
        <v>12</v>
      </c>
      <c r="B12" t="s">
        <v>13</v>
      </c>
      <c r="C12" t="s">
        <v>52</v>
      </c>
    </row>
    <row r="13" spans="1:3" x14ac:dyDescent="0.2">
      <c r="A13">
        <v>13</v>
      </c>
      <c r="B13" t="s">
        <v>17</v>
      </c>
      <c r="C13" t="s">
        <v>53</v>
      </c>
    </row>
    <row r="14" spans="1:3" x14ac:dyDescent="0.2">
      <c r="A14">
        <v>14</v>
      </c>
      <c r="B14" t="s">
        <v>18</v>
      </c>
      <c r="C14" t="s">
        <v>54</v>
      </c>
    </row>
    <row r="15" spans="1:3" x14ac:dyDescent="0.2">
      <c r="A15">
        <v>15</v>
      </c>
      <c r="B15" t="s">
        <v>19</v>
      </c>
      <c r="C15" t="s">
        <v>55</v>
      </c>
    </row>
    <row r="16" spans="1:3" x14ac:dyDescent="0.2">
      <c r="A16">
        <v>16</v>
      </c>
      <c r="B16" t="s">
        <v>16</v>
      </c>
      <c r="C16" t="s">
        <v>56</v>
      </c>
    </row>
    <row r="17" spans="1:3" x14ac:dyDescent="0.2">
      <c r="A17">
        <v>17</v>
      </c>
      <c r="B17" t="s">
        <v>20</v>
      </c>
      <c r="C17" t="s">
        <v>57</v>
      </c>
    </row>
    <row r="18" spans="1:3" x14ac:dyDescent="0.2">
      <c r="A18">
        <v>18</v>
      </c>
      <c r="B18" t="s">
        <v>58</v>
      </c>
      <c r="C18" t="s">
        <v>59</v>
      </c>
    </row>
    <row r="19" spans="1:3" x14ac:dyDescent="0.2">
      <c r="A19">
        <v>19</v>
      </c>
      <c r="B19" t="s">
        <v>24</v>
      </c>
      <c r="C19" t="s">
        <v>60</v>
      </c>
    </row>
    <row r="20" spans="1:3" x14ac:dyDescent="0.2">
      <c r="A20">
        <v>20</v>
      </c>
      <c r="B20" t="s">
        <v>61</v>
      </c>
      <c r="C20" t="s">
        <v>62</v>
      </c>
    </row>
    <row r="21" spans="1:3" x14ac:dyDescent="0.2">
      <c r="A21">
        <v>21</v>
      </c>
      <c r="B21" t="s">
        <v>63</v>
      </c>
      <c r="C21" t="s">
        <v>64</v>
      </c>
    </row>
    <row r="22" spans="1:3" x14ac:dyDescent="0.2">
      <c r="A22">
        <v>24</v>
      </c>
      <c r="B22" t="s">
        <v>65</v>
      </c>
      <c r="C22" t="s">
        <v>66</v>
      </c>
    </row>
    <row r="23" spans="1:3" x14ac:dyDescent="0.2">
      <c r="A23">
        <v>25</v>
      </c>
      <c r="B23" t="s">
        <v>67</v>
      </c>
      <c r="C23" t="s">
        <v>68</v>
      </c>
    </row>
    <row r="24" spans="1:3" x14ac:dyDescent="0.2">
      <c r="A24">
        <v>26</v>
      </c>
      <c r="B24" t="s">
        <v>12</v>
      </c>
      <c r="C24" t="s">
        <v>69</v>
      </c>
    </row>
    <row r="25" spans="1:3" x14ac:dyDescent="0.2">
      <c r="A25">
        <v>27</v>
      </c>
      <c r="B25" t="s">
        <v>10</v>
      </c>
      <c r="C25" t="s">
        <v>70</v>
      </c>
    </row>
    <row r="26" spans="1:3" x14ac:dyDescent="0.2">
      <c r="A26">
        <v>28</v>
      </c>
      <c r="B26" t="s">
        <v>8</v>
      </c>
      <c r="C26" t="s">
        <v>71</v>
      </c>
    </row>
    <row r="27" spans="1:3" x14ac:dyDescent="0.2">
      <c r="A27">
        <v>29</v>
      </c>
      <c r="B27" t="s">
        <v>11</v>
      </c>
      <c r="C27" t="s">
        <v>72</v>
      </c>
    </row>
    <row r="28" spans="1:3" x14ac:dyDescent="0.2">
      <c r="A28">
        <v>32</v>
      </c>
      <c r="B28" t="s">
        <v>73</v>
      </c>
      <c r="C28" t="s">
        <v>74</v>
      </c>
    </row>
    <row r="29" spans="1:3" x14ac:dyDescent="0.2">
      <c r="A29">
        <v>33</v>
      </c>
      <c r="B29" t="s">
        <v>75</v>
      </c>
      <c r="C29" t="s">
        <v>76</v>
      </c>
    </row>
    <row r="30" spans="1:3" x14ac:dyDescent="0.2">
      <c r="A30">
        <v>34</v>
      </c>
      <c r="B30" t="s">
        <v>77</v>
      </c>
      <c r="C30" t="s">
        <v>77</v>
      </c>
    </row>
    <row r="31" spans="1:3" x14ac:dyDescent="0.2">
      <c r="A31">
        <v>35</v>
      </c>
      <c r="B31" t="s">
        <v>78</v>
      </c>
      <c r="C31" t="s">
        <v>79</v>
      </c>
    </row>
    <row r="32" spans="1:3" x14ac:dyDescent="0.2">
      <c r="A32">
        <v>36</v>
      </c>
      <c r="B32" t="s">
        <v>80</v>
      </c>
      <c r="C32" t="s">
        <v>81</v>
      </c>
    </row>
    <row r="33" spans="1:3" x14ac:dyDescent="0.2">
      <c r="A33">
        <v>37</v>
      </c>
      <c r="B33" t="s">
        <v>9</v>
      </c>
      <c r="C33" t="s">
        <v>82</v>
      </c>
    </row>
    <row r="34" spans="1:3" x14ac:dyDescent="0.2">
      <c r="A34">
        <v>38</v>
      </c>
      <c r="B34" t="s">
        <v>7</v>
      </c>
      <c r="C34" t="s">
        <v>83</v>
      </c>
    </row>
    <row r="35" spans="1:3" x14ac:dyDescent="0.2">
      <c r="A35">
        <v>39</v>
      </c>
      <c r="B35" t="s">
        <v>6</v>
      </c>
      <c r="C35" t="s">
        <v>84</v>
      </c>
    </row>
    <row r="36" spans="1:3" x14ac:dyDescent="0.2">
      <c r="A36">
        <v>40</v>
      </c>
      <c r="B36" t="s">
        <v>15</v>
      </c>
      <c r="C36" t="s">
        <v>85</v>
      </c>
    </row>
    <row r="37" spans="1:3" x14ac:dyDescent="0.2">
      <c r="A37">
        <v>41</v>
      </c>
      <c r="B37" t="s">
        <v>86</v>
      </c>
      <c r="C37" t="s">
        <v>87</v>
      </c>
    </row>
    <row r="38" spans="1:3" x14ac:dyDescent="0.2">
      <c r="A38">
        <v>42</v>
      </c>
      <c r="B38" t="s">
        <v>89</v>
      </c>
      <c r="C38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Variation</vt:lpstr>
      <vt:lpstr>Training Tags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Olay Dede</dc:creator>
  <cp:lastModifiedBy>Olay Dede</cp:lastModifiedBy>
  <dcterms:created xsi:type="dcterms:W3CDTF">2019-02-04T21:07:45Z</dcterms:created>
  <dcterms:modified xsi:type="dcterms:W3CDTF">2023-06-12T10:36:27Z</dcterms:modified>
</cp:coreProperties>
</file>